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<sst xmlns="http://schemas.openxmlformats.org/spreadsheetml/2006/main" count="528" uniqueCount="226">
  <si>
    <t>Standing Committes Requirements from Bylaws</t>
  </si>
  <si>
    <t>One member serves by virtue of title</t>
  </si>
  <si>
    <t>Each School and the Library/General Division shall be represented on each standing committee</t>
  </si>
  <si>
    <t xml:space="preserve"> -- AGC (Dr. Gormly), BPC (Mr. Keim), SAC (Dr. Harshbarger), USC (Mr. Sibley)</t>
  </si>
  <si>
    <t>No fewer than 8 senators on each standing committee</t>
  </si>
  <si>
    <t>At least one student nominated by SGA on each standing committee</t>
  </si>
  <si>
    <t>AGC</t>
  </si>
  <si>
    <t>BPC</t>
  </si>
  <si>
    <t>SAC</t>
  </si>
  <si>
    <t>USC</t>
  </si>
  <si>
    <t>ECUS</t>
  </si>
  <si>
    <t>Last</t>
  </si>
  <si>
    <t>First</t>
  </si>
  <si>
    <t>Sen/Non-Sen</t>
  </si>
  <si>
    <t>School/Div</t>
  </si>
  <si>
    <t>Student</t>
  </si>
  <si>
    <t>Gormly</t>
  </si>
  <si>
    <t>Anne</t>
  </si>
  <si>
    <t>Senator</t>
  </si>
  <si>
    <t>Keim</t>
  </si>
  <si>
    <t>Harry</t>
  </si>
  <si>
    <t>Harshbarger</t>
  </si>
  <si>
    <t>Bruce</t>
  </si>
  <si>
    <t>Sibley</t>
  </si>
  <si>
    <t>Quintus</t>
  </si>
  <si>
    <t>Non-Senator</t>
  </si>
  <si>
    <t>0506 Sen/Non-Sen</t>
  </si>
  <si>
    <t>On SAC in 2004-2005?</t>
  </si>
  <si>
    <t>On USC in 2004-2005?</t>
  </si>
  <si>
    <t>On BPC in 2004-2005?</t>
  </si>
  <si>
    <t>On AGC in 2004-2005?</t>
  </si>
  <si>
    <t>SGANom</t>
  </si>
  <si>
    <t>VP Acad Affairs</t>
  </si>
  <si>
    <t xml:space="preserve">Leland </t>
  </si>
  <si>
    <t>Dorothy</t>
  </si>
  <si>
    <t>Univ Pres</t>
  </si>
  <si>
    <t>SoB</t>
  </si>
  <si>
    <t>SoE</t>
  </si>
  <si>
    <t>SoHS</t>
  </si>
  <si>
    <t>SoLAS</t>
  </si>
  <si>
    <t>AGC1</t>
  </si>
  <si>
    <t>AGC2</t>
  </si>
  <si>
    <t>AGC3</t>
  </si>
  <si>
    <t>AGC4</t>
  </si>
  <si>
    <t>AGC5</t>
  </si>
  <si>
    <t>AGC6</t>
  </si>
  <si>
    <t>AGC7</t>
  </si>
  <si>
    <t>AGC8</t>
  </si>
  <si>
    <t>AGC9</t>
  </si>
  <si>
    <t>AGC10</t>
  </si>
  <si>
    <t>AGC11</t>
  </si>
  <si>
    <t>AGC12</t>
  </si>
  <si>
    <t>AGC13</t>
  </si>
  <si>
    <t>AGC14</t>
  </si>
  <si>
    <t>AGC15</t>
  </si>
  <si>
    <t>BPC1</t>
  </si>
  <si>
    <t>BPC2</t>
  </si>
  <si>
    <t>BPC3</t>
  </si>
  <si>
    <t>BPC4</t>
  </si>
  <si>
    <t>BPC5</t>
  </si>
  <si>
    <t>BPC6</t>
  </si>
  <si>
    <t>BPC7</t>
  </si>
  <si>
    <t>BPC8</t>
  </si>
  <si>
    <t>BPC9</t>
  </si>
  <si>
    <t>BPC10</t>
  </si>
  <si>
    <t>BPC11</t>
  </si>
  <si>
    <t>BPC12</t>
  </si>
  <si>
    <t>BPC13</t>
  </si>
  <si>
    <t>BPC14</t>
  </si>
  <si>
    <t>BPC15</t>
  </si>
  <si>
    <t>School/Div/Student</t>
  </si>
  <si>
    <t xml:space="preserve">Whitfield </t>
  </si>
  <si>
    <t>Michael</t>
  </si>
  <si>
    <t>On ECUS in 2004-2005?</t>
  </si>
  <si>
    <t>No</t>
  </si>
  <si>
    <t>Yes</t>
  </si>
  <si>
    <t>Reynolds</t>
  </si>
  <si>
    <t>Cheryl</t>
  </si>
  <si>
    <t>Hirsch</t>
  </si>
  <si>
    <t>Jude</t>
  </si>
  <si>
    <t>Turner</t>
  </si>
  <si>
    <t>Craig</t>
  </si>
  <si>
    <t>Checks</t>
  </si>
  <si>
    <t>Category</t>
  </si>
  <si>
    <t>Criterion</t>
  </si>
  <si>
    <t>Count</t>
  </si>
  <si>
    <t>At least 8</t>
  </si>
  <si>
    <t>Senators</t>
  </si>
  <si>
    <t>At least 1</t>
  </si>
  <si>
    <t>Lib/GD</t>
  </si>
  <si>
    <t>Staff</t>
  </si>
  <si>
    <t>Checks (Tradition not Bylaws)</t>
  </si>
  <si>
    <t>Continuity</t>
  </si>
  <si>
    <t>About half</t>
  </si>
  <si>
    <t>Replaced</t>
  </si>
  <si>
    <t>Legal Affairs Director</t>
  </si>
  <si>
    <t>VP Student Affairs</t>
  </si>
  <si>
    <t>VP Bus &amp; Fin</t>
  </si>
  <si>
    <t>SAC1</t>
  </si>
  <si>
    <t>SAC2</t>
  </si>
  <si>
    <t>SAC3</t>
  </si>
  <si>
    <t>SAC4</t>
  </si>
  <si>
    <t>SAC5</t>
  </si>
  <si>
    <t>SAC6</t>
  </si>
  <si>
    <t>SAC7</t>
  </si>
  <si>
    <t>SAC8</t>
  </si>
  <si>
    <t>SAC9</t>
  </si>
  <si>
    <t>SAC10</t>
  </si>
  <si>
    <t>SAC11</t>
  </si>
  <si>
    <t>SAC12</t>
  </si>
  <si>
    <t>SAC13</t>
  </si>
  <si>
    <t>SAC14</t>
  </si>
  <si>
    <t>SAC15</t>
  </si>
  <si>
    <t>USC2</t>
  </si>
  <si>
    <t>USC3</t>
  </si>
  <si>
    <t>USC4</t>
  </si>
  <si>
    <t>USC5</t>
  </si>
  <si>
    <t>USC6</t>
  </si>
  <si>
    <t>USC7</t>
  </si>
  <si>
    <t>USC8</t>
  </si>
  <si>
    <t>USC9</t>
  </si>
  <si>
    <t>USC10</t>
  </si>
  <si>
    <t>USC11</t>
  </si>
  <si>
    <t>USC12</t>
  </si>
  <si>
    <t>USC13</t>
  </si>
  <si>
    <t>USC14</t>
  </si>
  <si>
    <t>USC15</t>
  </si>
  <si>
    <t>USC1</t>
  </si>
  <si>
    <t>Satisfied?</t>
  </si>
  <si>
    <t>Johnson</t>
  </si>
  <si>
    <t>Sara</t>
  </si>
  <si>
    <t>Jones</t>
  </si>
  <si>
    <t>Neil</t>
  </si>
  <si>
    <t>Nitsche</t>
  </si>
  <si>
    <t>Amy</t>
  </si>
  <si>
    <t>VP Univ Adv</t>
  </si>
  <si>
    <t>Allen</t>
  </si>
  <si>
    <t>Martha</t>
  </si>
  <si>
    <t>Aranda</t>
  </si>
  <si>
    <t>Valerie</t>
  </si>
  <si>
    <t>Arias</t>
  </si>
  <si>
    <t>Beadles</t>
  </si>
  <si>
    <t>Bo</t>
  </si>
  <si>
    <t>Block</t>
  </si>
  <si>
    <t>Broyles</t>
  </si>
  <si>
    <t>Beth</t>
  </si>
  <si>
    <t>Crews</t>
  </si>
  <si>
    <t>Bee</t>
  </si>
  <si>
    <t>Czogalla</t>
  </si>
  <si>
    <t>Beate</t>
  </si>
  <si>
    <t>Daugherty</t>
  </si>
  <si>
    <t>Fair</t>
  </si>
  <si>
    <t>John</t>
  </si>
  <si>
    <t>Fisher</t>
  </si>
  <si>
    <t>Jerry</t>
  </si>
  <si>
    <t>Fly</t>
  </si>
  <si>
    <t>Gleason</t>
  </si>
  <si>
    <t>Mike</t>
  </si>
  <si>
    <t>Glover</t>
  </si>
  <si>
    <t>Goette</t>
  </si>
  <si>
    <t>Tanya</t>
  </si>
  <si>
    <t>Grubb</t>
  </si>
  <si>
    <t>Autumn</t>
  </si>
  <si>
    <t>Secretary</t>
  </si>
  <si>
    <t>Hlawaty</t>
  </si>
  <si>
    <t>Heide</t>
  </si>
  <si>
    <t>Margie</t>
  </si>
  <si>
    <t>Kleine</t>
  </si>
  <si>
    <t>Karynne</t>
  </si>
  <si>
    <t>McGill</t>
  </si>
  <si>
    <t>Ken</t>
  </si>
  <si>
    <t>Melancon</t>
  </si>
  <si>
    <t>Megan</t>
  </si>
  <si>
    <t>Mercier</t>
  </si>
  <si>
    <t>Richard</t>
  </si>
  <si>
    <t>Moore</t>
  </si>
  <si>
    <t>Tom</t>
  </si>
  <si>
    <t>Noel</t>
  </si>
  <si>
    <t>Roger</t>
  </si>
  <si>
    <t>Oetter</t>
  </si>
  <si>
    <t>Doug</t>
  </si>
  <si>
    <t>Palmer</t>
  </si>
  <si>
    <t>Eustace</t>
  </si>
  <si>
    <t>Rose</t>
  </si>
  <si>
    <t>Jane</t>
  </si>
  <si>
    <t>Rowe</t>
  </si>
  <si>
    <t>Bill</t>
  </si>
  <si>
    <t>Russell</t>
  </si>
  <si>
    <t>Kendra</t>
  </si>
  <si>
    <t>Wall</t>
  </si>
  <si>
    <t>Wells</t>
  </si>
  <si>
    <t>Terry</t>
  </si>
  <si>
    <t>Zuger</t>
  </si>
  <si>
    <t>Christine</t>
  </si>
  <si>
    <t>Bowen</t>
  </si>
  <si>
    <t>Cindy</t>
  </si>
  <si>
    <t>Staff Council</t>
  </si>
  <si>
    <t>Officer</t>
  </si>
  <si>
    <t>SGA</t>
  </si>
  <si>
    <t>JJ</t>
  </si>
  <si>
    <t>Kitchens</t>
  </si>
  <si>
    <t>Mary</t>
  </si>
  <si>
    <t>Jeff</t>
  </si>
  <si>
    <t>Richards</t>
  </si>
  <si>
    <t>ChairElect</t>
  </si>
  <si>
    <t>VP</t>
  </si>
  <si>
    <t>Pres Pro Tem</t>
  </si>
  <si>
    <t>Simmons</t>
  </si>
  <si>
    <t>Virginia</t>
  </si>
  <si>
    <t>Sanford</t>
  </si>
  <si>
    <t>LaMonica</t>
  </si>
  <si>
    <t>Baker</t>
  </si>
  <si>
    <t>Dean</t>
  </si>
  <si>
    <t>Flynn</t>
  </si>
  <si>
    <t>Jan</t>
  </si>
  <si>
    <t>West</t>
  </si>
  <si>
    <t>Lurline</t>
  </si>
  <si>
    <t>Davis</t>
  </si>
  <si>
    <t>Higgs</t>
  </si>
  <si>
    <t>Karen</t>
  </si>
  <si>
    <t>Strawder</t>
  </si>
  <si>
    <t>Lori</t>
  </si>
  <si>
    <t>f</t>
  </si>
  <si>
    <t>Betty (non-voting)</t>
  </si>
  <si>
    <t>Sapp</t>
  </si>
  <si>
    <t>Carol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</si>
</sst>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4">
      <selection activeCell="C35" sqref="C35"/>
    </sheetView>
  </sheetViews>
  <sheetFormatPr defaultColWidth="9.140625" defaultRowHeight="12.75"/>
  <cols>
    <col min="1" max="1" width="6.28125" style="1" customWidth="1"/>
    <col min="2" max="6" width="24.28125" style="1" customWidth="1"/>
    <col min="7" max="16384" width="9.140625" style="1" customWidth="1"/>
  </cols>
  <sheetData>
    <row r="1" ht="12.75">
      <c r="A1" s="1" t="s">
        <v>0</v>
      </c>
    </row>
    <row r="2" spans="1:4" ht="12.75">
      <c r="A2" s="1" t="s">
        <v>1</v>
      </c>
      <c r="D2" s="1" t="s">
        <v>3</v>
      </c>
    </row>
    <row r="3" ht="12.75">
      <c r="A3" s="1" t="s">
        <v>2</v>
      </c>
    </row>
    <row r="4" ht="12.75">
      <c r="A4" s="1" t="s">
        <v>4</v>
      </c>
    </row>
    <row r="5" ht="12.75">
      <c r="A5" s="1" t="s">
        <v>5</v>
      </c>
    </row>
    <row r="7" spans="2:6" s="2" customFormat="1" ht="22.5"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</row>
    <row r="8" spans="1:6" s="7" customFormat="1" ht="15.75">
      <c r="A8" s="9">
        <v>1</v>
      </c>
      <c r="B8" s="7" t="str">
        <f>CONCATENATE(B26,", ",C26)</f>
        <v>Gormly, Anne</v>
      </c>
      <c r="C8" s="7" t="str">
        <f>CONCATENATE(B43,", ",C43)</f>
        <v>Keim, Harry</v>
      </c>
      <c r="D8" s="7" t="str">
        <f>CONCATENATE(B60,", ",C60)</f>
        <v>Harshbarger, Bruce</v>
      </c>
      <c r="E8" s="7" t="str">
        <f>CONCATENATE(B77,", ",C77)</f>
        <v>Sibley, Quintus</v>
      </c>
      <c r="F8" s="7" t="str">
        <f aca="true" t="shared" si="0" ref="F8:F14">CONCATENATE(B94,", ",C94)</f>
        <v>Leland , Dorothy</v>
      </c>
    </row>
    <row r="9" spans="1:6" s="7" customFormat="1" ht="15.75">
      <c r="A9" s="9">
        <f>A8+1</f>
        <v>2</v>
      </c>
      <c r="B9" s="7" t="str">
        <f aca="true" t="shared" si="1" ref="B9:B22">CONCATENATE(B27,", ",C27)</f>
        <v>Sapp, Carol</v>
      </c>
      <c r="C9" s="7" t="str">
        <f aca="true" t="shared" si="2" ref="C9:C22">CONCATENATE(B44,", ",C44)</f>
        <v>Fly, Jerry</v>
      </c>
      <c r="D9" s="7" t="str">
        <f aca="true" t="shared" si="3" ref="D9:D22">CONCATENATE(B61,", ",C61)</f>
        <v>Allen, Martha</v>
      </c>
      <c r="E9" s="7" t="str">
        <f aca="true" t="shared" si="4" ref="E9:E22">CONCATENATE(B78,", ",C78)</f>
        <v>Broyles, Beth</v>
      </c>
      <c r="F9" s="7" t="str">
        <f t="shared" si="0"/>
        <v>Gormly, Anne</v>
      </c>
    </row>
    <row r="10" spans="1:6" s="7" customFormat="1" ht="15.75">
      <c r="A10" s="9">
        <f aca="true" t="shared" si="5" ref="A10:A22">A9+1</f>
        <v>3</v>
      </c>
      <c r="B10" s="7" t="str">
        <f t="shared" si="1"/>
        <v>Daugherty, Martha</v>
      </c>
      <c r="C10" s="7" t="str">
        <f t="shared" si="2"/>
        <v>Johnson, Margie</v>
      </c>
      <c r="D10" s="7" t="str">
        <f t="shared" si="3"/>
        <v>Czogalla, Beate</v>
      </c>
      <c r="E10" s="7" t="str">
        <f t="shared" si="4"/>
        <v>Glover, Harry</v>
      </c>
      <c r="F10" s="7" t="str">
        <f t="shared" si="0"/>
        <v>Whitfield , Michael</v>
      </c>
    </row>
    <row r="11" spans="1:6" s="7" customFormat="1" ht="15.75">
      <c r="A11" s="9">
        <f t="shared" si="5"/>
        <v>4</v>
      </c>
      <c r="B11" s="7" t="str">
        <f t="shared" si="1"/>
        <v>Goette, Tanya</v>
      </c>
      <c r="C11" s="7" t="str">
        <f t="shared" si="2"/>
        <v>Kleine, Karynne</v>
      </c>
      <c r="D11" s="7" t="str">
        <f t="shared" si="3"/>
        <v>Palmer, Eustace</v>
      </c>
      <c r="E11" s="7" t="str">
        <f t="shared" si="4"/>
        <v>McGill, Ken</v>
      </c>
      <c r="F11" s="7" t="str">
        <f t="shared" si="0"/>
        <v>Reynolds, Cheryl</v>
      </c>
    </row>
    <row r="12" spans="1:6" s="7" customFormat="1" ht="15.75">
      <c r="A12" s="9">
        <f t="shared" si="5"/>
        <v>5</v>
      </c>
      <c r="B12" s="7" t="str">
        <f t="shared" si="1"/>
        <v>Grubb, Autumn</v>
      </c>
      <c r="C12" s="7" t="str">
        <f t="shared" si="2"/>
        <v>Fisher, Jerry</v>
      </c>
      <c r="D12" s="7" t="str">
        <f t="shared" si="3"/>
        <v>Nitsche, Amy</v>
      </c>
      <c r="E12" s="7" t="str">
        <f t="shared" si="4"/>
        <v>Melancon, Megan</v>
      </c>
      <c r="F12" s="7" t="str">
        <f t="shared" si="0"/>
        <v>Hirsch, Jude</v>
      </c>
    </row>
    <row r="13" spans="1:6" s="7" customFormat="1" ht="15.75">
      <c r="A13" s="9">
        <f t="shared" si="5"/>
        <v>6</v>
      </c>
      <c r="B13" s="7" t="str">
        <f t="shared" si="1"/>
        <v>Rose, Jane</v>
      </c>
      <c r="C13" s="7" t="str">
        <f t="shared" si="2"/>
        <v>Oetter, Doug</v>
      </c>
      <c r="D13" s="7" t="str">
        <f t="shared" si="3"/>
        <v>Fair, John</v>
      </c>
      <c r="E13" s="7" t="str">
        <f t="shared" si="4"/>
        <v>Russell, Kendra</v>
      </c>
      <c r="F13" s="7" t="str">
        <f t="shared" si="0"/>
        <v>Turner, Craig</v>
      </c>
    </row>
    <row r="14" spans="1:6" s="7" customFormat="1" ht="15.75">
      <c r="A14" s="9">
        <f t="shared" si="5"/>
        <v>7</v>
      </c>
      <c r="B14" s="7" t="str">
        <f t="shared" si="1"/>
        <v>Zuger, Christine</v>
      </c>
      <c r="C14" s="7" t="str">
        <f t="shared" si="2"/>
        <v>Mercier, Richard</v>
      </c>
      <c r="D14" s="7" t="str">
        <f t="shared" si="3"/>
        <v>Arias, JJ</v>
      </c>
      <c r="E14" s="7" t="str">
        <f t="shared" si="4"/>
        <v>Wall, Bill</v>
      </c>
      <c r="F14" s="7" t="str">
        <f t="shared" si="0"/>
        <v>Block, Betty (non-voting)</v>
      </c>
    </row>
    <row r="15" spans="1:5" s="7" customFormat="1" ht="15.75">
      <c r="A15" s="9">
        <f t="shared" si="5"/>
        <v>8</v>
      </c>
      <c r="B15" s="7" t="str">
        <f t="shared" si="1"/>
        <v>Crews, Bee</v>
      </c>
      <c r="C15" s="7" t="str">
        <f t="shared" si="2"/>
        <v>Bowen, Cindy</v>
      </c>
      <c r="D15" s="7" t="str">
        <f t="shared" si="3"/>
        <v>Aranda, Valerie</v>
      </c>
      <c r="E15" s="7" t="str">
        <f t="shared" si="4"/>
        <v>Wells, Terry</v>
      </c>
    </row>
    <row r="16" spans="1:5" s="7" customFormat="1" ht="15.75">
      <c r="A16" s="9">
        <f t="shared" si="5"/>
        <v>9</v>
      </c>
      <c r="B16" s="7" t="str">
        <f t="shared" si="1"/>
        <v>Gleason, Mike</v>
      </c>
      <c r="C16" s="7" t="str">
        <f t="shared" si="2"/>
        <v>Beadles, Bo</v>
      </c>
      <c r="D16" s="7" t="str">
        <f t="shared" si="3"/>
        <v>Hlawaty, Heide</v>
      </c>
      <c r="E16" s="7" t="str">
        <f t="shared" si="4"/>
        <v>Noel, Roger</v>
      </c>
    </row>
    <row r="17" spans="1:5" s="7" customFormat="1" ht="15.75">
      <c r="A17" s="9">
        <f t="shared" si="5"/>
        <v>10</v>
      </c>
      <c r="B17" s="7" t="str">
        <f t="shared" si="1"/>
        <v>Moore, Tom</v>
      </c>
      <c r="C17" s="7" t="str">
        <f t="shared" si="2"/>
        <v>Kitchens, Mary</v>
      </c>
      <c r="D17" s="7" t="str">
        <f t="shared" si="3"/>
        <v>Turner, Jeff</v>
      </c>
      <c r="E17" s="7" t="str">
        <f t="shared" si="4"/>
        <v>Jones, Neil</v>
      </c>
    </row>
    <row r="18" spans="1:5" s="7" customFormat="1" ht="15.75">
      <c r="A18" s="9">
        <f t="shared" si="5"/>
        <v>11</v>
      </c>
      <c r="B18" s="7" t="str">
        <f>CONCATENATE(B36,", ",C36)</f>
        <v>SGA, VP</v>
      </c>
      <c r="C18" s="7" t="str">
        <f t="shared" si="2"/>
        <v>Staff Council, ChairElect</v>
      </c>
      <c r="D18" s="7" t="str">
        <f t="shared" si="3"/>
        <v>Richards, Bill</v>
      </c>
      <c r="E18" s="7" t="str">
        <f t="shared" si="4"/>
        <v>Johnson, Sara</v>
      </c>
    </row>
    <row r="19" spans="1:5" s="7" customFormat="1" ht="15.75">
      <c r="A19" s="9">
        <f t="shared" si="5"/>
        <v>12</v>
      </c>
      <c r="B19" s="7" t="str">
        <f t="shared" si="1"/>
        <v>SGA, Secretary</v>
      </c>
      <c r="C19" s="7" t="str">
        <f t="shared" si="2"/>
        <v>Staff Council, Officer</v>
      </c>
      <c r="D19" s="7" t="str">
        <f t="shared" si="3"/>
        <v>SGA, Pres Pro Tem</v>
      </c>
      <c r="E19" s="7" t="str">
        <f t="shared" si="4"/>
        <v>Rowe, Bill</v>
      </c>
    </row>
    <row r="20" spans="1:5" s="7" customFormat="1" ht="15.75">
      <c r="A20" s="9">
        <f t="shared" si="5"/>
        <v>13</v>
      </c>
      <c r="B20" s="7" t="str">
        <f t="shared" si="1"/>
        <v>Simmons, Virginia</v>
      </c>
      <c r="C20" s="7" t="str">
        <f t="shared" si="2"/>
        <v>Baker, Dean</v>
      </c>
      <c r="D20" s="7" t="str">
        <f t="shared" si="3"/>
        <v>West, Lurline</v>
      </c>
      <c r="E20" s="7" t="str">
        <f t="shared" si="4"/>
        <v>Higgs, Karen</v>
      </c>
    </row>
    <row r="21" spans="1:5" s="7" customFormat="1" ht="15.75">
      <c r="A21" s="9">
        <f t="shared" si="5"/>
        <v>14</v>
      </c>
      <c r="B21" s="7" t="str">
        <f t="shared" si="1"/>
        <v>Sanford, LaMonica</v>
      </c>
      <c r="C21" s="7" t="str">
        <f t="shared" si="2"/>
        <v>Flynn, Jan</v>
      </c>
      <c r="D21" s="7" t="str">
        <f t="shared" si="3"/>
        <v>Davis, Amy</v>
      </c>
      <c r="E21" s="7" t="str">
        <f t="shared" si="4"/>
        <v>Strawder, Lori</v>
      </c>
    </row>
    <row r="22" spans="1:5" s="7" customFormat="1" ht="15.75">
      <c r="A22" s="9">
        <f t="shared" si="5"/>
        <v>15</v>
      </c>
      <c r="B22" s="7" t="str">
        <f t="shared" si="1"/>
        <v>Student, SGANom</v>
      </c>
      <c r="C22" s="7" t="str">
        <f t="shared" si="2"/>
        <v>Student, SGANom</v>
      </c>
      <c r="D22" s="7" t="str">
        <f t="shared" si="3"/>
        <v>Student, SGANom</v>
      </c>
      <c r="E22" s="7" t="str">
        <f t="shared" si="4"/>
        <v>Student, SGANom</v>
      </c>
    </row>
    <row r="24" spans="7:9" ht="12.75">
      <c r="G24" s="3" t="s">
        <v>82</v>
      </c>
      <c r="H24" s="3"/>
      <c r="I24" s="3"/>
    </row>
    <row r="25" spans="1:10" s="2" customFormat="1" ht="12.75">
      <c r="A25" s="2" t="s">
        <v>6</v>
      </c>
      <c r="B25" s="2" t="s">
        <v>11</v>
      </c>
      <c r="C25" s="2" t="s">
        <v>12</v>
      </c>
      <c r="D25" s="2" t="s">
        <v>13</v>
      </c>
      <c r="E25" s="2" t="s">
        <v>30</v>
      </c>
      <c r="F25" s="2" t="s">
        <v>70</v>
      </c>
      <c r="G25" s="4" t="s">
        <v>84</v>
      </c>
      <c r="H25" s="4" t="s">
        <v>83</v>
      </c>
      <c r="I25" s="4" t="s">
        <v>85</v>
      </c>
      <c r="J25" s="4" t="s">
        <v>128</v>
      </c>
    </row>
    <row r="26" spans="1:10" ht="12.75">
      <c r="A26" s="1" t="s">
        <v>40</v>
      </c>
      <c r="B26" s="1" t="s">
        <v>16</v>
      </c>
      <c r="C26" s="1" t="s">
        <v>17</v>
      </c>
      <c r="D26" s="1" t="s">
        <v>18</v>
      </c>
      <c r="E26" s="1" t="s">
        <v>75</v>
      </c>
      <c r="F26" s="1" t="s">
        <v>32</v>
      </c>
      <c r="G26" s="1" t="s">
        <v>86</v>
      </c>
      <c r="H26" s="1" t="s">
        <v>87</v>
      </c>
      <c r="I26" s="2">
        <f>COUNTIF(D26:D40,"Senator")</f>
        <v>11</v>
      </c>
      <c r="J26" s="2" t="str">
        <f>IF(I26&gt;7,"Yes","No")</f>
        <v>Yes</v>
      </c>
    </row>
    <row r="27" spans="1:10" ht="12.75">
      <c r="A27" s="1" t="s">
        <v>41</v>
      </c>
      <c r="B27" s="1" t="s">
        <v>224</v>
      </c>
      <c r="C27" s="1" t="s">
        <v>225</v>
      </c>
      <c r="D27" s="1" t="s">
        <v>25</v>
      </c>
      <c r="E27" s="1" t="s">
        <v>74</v>
      </c>
      <c r="F27" s="1" t="s">
        <v>38</v>
      </c>
      <c r="G27" s="1" t="s">
        <v>88</v>
      </c>
      <c r="H27" s="1" t="s">
        <v>36</v>
      </c>
      <c r="I27" s="2">
        <f aca="true" t="shared" si="6" ref="I27:I32">COUNTIF(F$26:F$40,H27)</f>
        <v>2</v>
      </c>
      <c r="J27" s="2" t="str">
        <f aca="true" t="shared" si="7" ref="J27:J32">IF(I27&gt;0,"Yes","No")</f>
        <v>Yes</v>
      </c>
    </row>
    <row r="28" spans="1:10" ht="12.75">
      <c r="A28" s="1" t="s">
        <v>42</v>
      </c>
      <c r="B28" s="1" t="s">
        <v>150</v>
      </c>
      <c r="C28" s="1" t="s">
        <v>137</v>
      </c>
      <c r="D28" s="1" t="s">
        <v>18</v>
      </c>
      <c r="E28" s="1" t="s">
        <v>75</v>
      </c>
      <c r="F28" s="1" t="s">
        <v>39</v>
      </c>
      <c r="G28" s="1" t="s">
        <v>88</v>
      </c>
      <c r="H28" s="1" t="s">
        <v>37</v>
      </c>
      <c r="I28" s="2">
        <f t="shared" si="6"/>
        <v>1</v>
      </c>
      <c r="J28" s="2" t="str">
        <f t="shared" si="7"/>
        <v>Yes</v>
      </c>
    </row>
    <row r="29" spans="1:10" ht="12.75">
      <c r="A29" s="1" t="s">
        <v>43</v>
      </c>
      <c r="B29" s="1" t="s">
        <v>159</v>
      </c>
      <c r="C29" s="1" t="s">
        <v>160</v>
      </c>
      <c r="D29" s="1" t="s">
        <v>18</v>
      </c>
      <c r="E29" s="1" t="s">
        <v>75</v>
      </c>
      <c r="F29" s="1" t="s">
        <v>36</v>
      </c>
      <c r="G29" s="1" t="s">
        <v>88</v>
      </c>
      <c r="H29" s="1" t="s">
        <v>38</v>
      </c>
      <c r="I29" s="2">
        <f t="shared" si="6"/>
        <v>2</v>
      </c>
      <c r="J29" s="2" t="str">
        <f t="shared" si="7"/>
        <v>Yes</v>
      </c>
    </row>
    <row r="30" spans="1:10" ht="12.75">
      <c r="A30" s="1" t="s">
        <v>44</v>
      </c>
      <c r="B30" s="1" t="s">
        <v>161</v>
      </c>
      <c r="C30" s="1" t="s">
        <v>162</v>
      </c>
      <c r="D30" s="1" t="s">
        <v>18</v>
      </c>
      <c r="E30" s="1" t="s">
        <v>75</v>
      </c>
      <c r="F30" s="1" t="s">
        <v>38</v>
      </c>
      <c r="G30" s="1" t="s">
        <v>88</v>
      </c>
      <c r="H30" s="1" t="s">
        <v>39</v>
      </c>
      <c r="I30" s="2">
        <f t="shared" si="6"/>
        <v>3</v>
      </c>
      <c r="J30" s="2" t="str">
        <f t="shared" si="7"/>
        <v>Yes</v>
      </c>
    </row>
    <row r="31" spans="1:10" ht="12.75">
      <c r="A31" s="1" t="s">
        <v>45</v>
      </c>
      <c r="B31" s="1" t="s">
        <v>183</v>
      </c>
      <c r="C31" s="1" t="s">
        <v>184</v>
      </c>
      <c r="D31" s="1" t="s">
        <v>18</v>
      </c>
      <c r="E31" s="1" t="s">
        <v>75</v>
      </c>
      <c r="F31" s="1" t="s">
        <v>39</v>
      </c>
      <c r="G31" s="1" t="s">
        <v>88</v>
      </c>
      <c r="H31" s="1" t="s">
        <v>89</v>
      </c>
      <c r="I31" s="2">
        <f t="shared" si="6"/>
        <v>1</v>
      </c>
      <c r="J31" s="2" t="str">
        <f t="shared" si="7"/>
        <v>Yes</v>
      </c>
    </row>
    <row r="32" spans="1:10" ht="12.75">
      <c r="A32" s="1" t="s">
        <v>46</v>
      </c>
      <c r="B32" s="1" t="s">
        <v>192</v>
      </c>
      <c r="C32" s="1" t="s">
        <v>193</v>
      </c>
      <c r="D32" s="1" t="s">
        <v>18</v>
      </c>
      <c r="E32" s="1" t="s">
        <v>74</v>
      </c>
      <c r="F32" s="1" t="s">
        <v>89</v>
      </c>
      <c r="G32" s="1" t="s">
        <v>88</v>
      </c>
      <c r="H32" s="1" t="s">
        <v>15</v>
      </c>
      <c r="I32" s="2">
        <f t="shared" si="6"/>
        <v>3</v>
      </c>
      <c r="J32" s="2" t="str">
        <f t="shared" si="7"/>
        <v>Yes</v>
      </c>
    </row>
    <row r="33" spans="1:9" ht="12.75">
      <c r="A33" s="1" t="s">
        <v>47</v>
      </c>
      <c r="B33" s="1" t="s">
        <v>146</v>
      </c>
      <c r="C33" s="1" t="s">
        <v>147</v>
      </c>
      <c r="D33" s="1" t="s">
        <v>18</v>
      </c>
      <c r="E33" s="1" t="s">
        <v>74</v>
      </c>
      <c r="F33" s="1" t="s">
        <v>37</v>
      </c>
      <c r="G33" s="5"/>
      <c r="H33" s="5" t="s">
        <v>90</v>
      </c>
      <c r="I33" s="6">
        <f>COUNTIF(F$26:F$40,"Staff")</f>
        <v>2</v>
      </c>
    </row>
    <row r="34" spans="1:9" ht="12.75">
      <c r="A34" s="1" t="s">
        <v>48</v>
      </c>
      <c r="B34" s="1" t="s">
        <v>156</v>
      </c>
      <c r="C34" s="1" t="s">
        <v>157</v>
      </c>
      <c r="D34" s="1" t="s">
        <v>18</v>
      </c>
      <c r="E34" s="1" t="s">
        <v>74</v>
      </c>
      <c r="F34" s="1" t="s">
        <v>39</v>
      </c>
      <c r="G34" s="5"/>
      <c r="H34" s="5" t="s">
        <v>92</v>
      </c>
      <c r="I34" s="6">
        <f>COUNTIF(E26:E40,"Yes")</f>
        <v>5</v>
      </c>
    </row>
    <row r="35" spans="1:9" ht="12.75">
      <c r="A35" s="1" t="s">
        <v>49</v>
      </c>
      <c r="B35" s="1" t="s">
        <v>175</v>
      </c>
      <c r="C35" s="1" t="s">
        <v>176</v>
      </c>
      <c r="D35" s="1" t="s">
        <v>18</v>
      </c>
      <c r="E35" s="1" t="s">
        <v>74</v>
      </c>
      <c r="F35" s="1" t="s">
        <v>36</v>
      </c>
      <c r="G35" s="1" t="s">
        <v>93</v>
      </c>
      <c r="H35" s="1" t="s">
        <v>94</v>
      </c>
      <c r="I35" s="2">
        <f>15-I34</f>
        <v>10</v>
      </c>
    </row>
    <row r="36" spans="1:6" ht="12.75">
      <c r="A36" s="1" t="s">
        <v>50</v>
      </c>
      <c r="B36" s="1" t="s">
        <v>198</v>
      </c>
      <c r="C36" s="1" t="s">
        <v>205</v>
      </c>
      <c r="D36" s="1" t="s">
        <v>18</v>
      </c>
      <c r="F36" s="1" t="s">
        <v>15</v>
      </c>
    </row>
    <row r="37" spans="1:6" ht="12.75">
      <c r="A37" s="1" t="s">
        <v>51</v>
      </c>
      <c r="B37" s="1" t="s">
        <v>198</v>
      </c>
      <c r="C37" s="1" t="s">
        <v>163</v>
      </c>
      <c r="D37" s="1" t="s">
        <v>18</v>
      </c>
      <c r="F37" s="1" t="s">
        <v>15</v>
      </c>
    </row>
    <row r="38" spans="1:6" ht="12.75">
      <c r="A38" s="1" t="s">
        <v>52</v>
      </c>
      <c r="B38" s="1" t="s">
        <v>207</v>
      </c>
      <c r="C38" s="1" t="s">
        <v>208</v>
      </c>
      <c r="D38" s="1" t="s">
        <v>25</v>
      </c>
      <c r="E38" s="1" t="s">
        <v>74</v>
      </c>
      <c r="F38" s="1" t="s">
        <v>90</v>
      </c>
    </row>
    <row r="39" spans="1:6" ht="12.75">
      <c r="A39" s="1" t="s">
        <v>53</v>
      </c>
      <c r="B39" s="1" t="s">
        <v>209</v>
      </c>
      <c r="C39" s="1" t="s">
        <v>210</v>
      </c>
      <c r="D39" s="1" t="s">
        <v>25</v>
      </c>
      <c r="E39" s="1" t="s">
        <v>74</v>
      </c>
      <c r="F39" s="1" t="s">
        <v>90</v>
      </c>
    </row>
    <row r="40" spans="1:6" ht="12.75">
      <c r="A40" s="1" t="s">
        <v>54</v>
      </c>
      <c r="B40" s="1" t="s">
        <v>15</v>
      </c>
      <c r="C40" s="1" t="s">
        <v>31</v>
      </c>
      <c r="F40" s="1" t="s">
        <v>15</v>
      </c>
    </row>
    <row r="41" spans="7:9" ht="12.75">
      <c r="G41" s="3" t="s">
        <v>82</v>
      </c>
      <c r="H41" s="3"/>
      <c r="I41" s="3"/>
    </row>
    <row r="42" spans="1:10" ht="12.75">
      <c r="A42" s="2" t="s">
        <v>7</v>
      </c>
      <c r="B42" s="2" t="s">
        <v>11</v>
      </c>
      <c r="C42" s="2" t="s">
        <v>12</v>
      </c>
      <c r="D42" s="2" t="s">
        <v>13</v>
      </c>
      <c r="E42" s="2" t="s">
        <v>29</v>
      </c>
      <c r="F42" s="2" t="s">
        <v>70</v>
      </c>
      <c r="G42" s="4" t="s">
        <v>84</v>
      </c>
      <c r="H42" s="4" t="s">
        <v>83</v>
      </c>
      <c r="I42" s="4" t="s">
        <v>85</v>
      </c>
      <c r="J42" s="4" t="s">
        <v>128</v>
      </c>
    </row>
    <row r="43" spans="1:10" ht="12.75">
      <c r="A43" s="1" t="s">
        <v>55</v>
      </c>
      <c r="B43" s="1" t="s">
        <v>19</v>
      </c>
      <c r="C43" s="1" t="s">
        <v>20</v>
      </c>
      <c r="D43" s="1" t="s">
        <v>18</v>
      </c>
      <c r="E43" s="1" t="s">
        <v>75</v>
      </c>
      <c r="F43" s="1" t="s">
        <v>97</v>
      </c>
      <c r="G43" s="1" t="s">
        <v>86</v>
      </c>
      <c r="H43" s="1" t="s">
        <v>87</v>
      </c>
      <c r="I43" s="2">
        <f>COUNTIF(D43:D57,"Senator")</f>
        <v>11</v>
      </c>
      <c r="J43" s="2" t="str">
        <f>IF(I43&gt;7,"Yes","No")</f>
        <v>Yes</v>
      </c>
    </row>
    <row r="44" spans="1:10" ht="12.75">
      <c r="A44" s="1" t="s">
        <v>56</v>
      </c>
      <c r="B44" s="1" t="s">
        <v>155</v>
      </c>
      <c r="C44" s="1" t="s">
        <v>154</v>
      </c>
      <c r="D44" s="1" t="s">
        <v>18</v>
      </c>
      <c r="E44" s="1" t="s">
        <v>75</v>
      </c>
      <c r="F44" s="1" t="s">
        <v>39</v>
      </c>
      <c r="G44" s="1" t="s">
        <v>88</v>
      </c>
      <c r="H44" s="1" t="s">
        <v>36</v>
      </c>
      <c r="I44" s="2">
        <f aca="true" t="shared" si="8" ref="I44:I49">COUNTIF(F$43:F$57,H44)</f>
        <v>2</v>
      </c>
      <c r="J44" s="2" t="str">
        <f aca="true" t="shared" si="9" ref="J44:J49">IF(I44&gt;0,"Yes","No")</f>
        <v>Yes</v>
      </c>
    </row>
    <row r="45" spans="1:10" ht="12.75">
      <c r="A45" s="1" t="s">
        <v>57</v>
      </c>
      <c r="B45" s="1" t="s">
        <v>129</v>
      </c>
      <c r="C45" s="1" t="s">
        <v>166</v>
      </c>
      <c r="D45" s="1" t="s">
        <v>18</v>
      </c>
      <c r="E45" s="1" t="s">
        <v>75</v>
      </c>
      <c r="F45" s="1" t="s">
        <v>38</v>
      </c>
      <c r="G45" s="1" t="s">
        <v>88</v>
      </c>
      <c r="H45" s="1" t="s">
        <v>37</v>
      </c>
      <c r="I45" s="2">
        <f t="shared" si="8"/>
        <v>1</v>
      </c>
      <c r="J45" s="2" t="str">
        <f t="shared" si="9"/>
        <v>Yes</v>
      </c>
    </row>
    <row r="46" spans="1:10" ht="12.75">
      <c r="A46" s="1" t="s">
        <v>58</v>
      </c>
      <c r="B46" s="1" t="s">
        <v>167</v>
      </c>
      <c r="C46" s="1" t="s">
        <v>168</v>
      </c>
      <c r="D46" s="1" t="s">
        <v>18</v>
      </c>
      <c r="E46" s="1" t="s">
        <v>75</v>
      </c>
      <c r="F46" s="1" t="s">
        <v>37</v>
      </c>
      <c r="G46" s="1" t="s">
        <v>88</v>
      </c>
      <c r="H46" s="1" t="s">
        <v>38</v>
      </c>
      <c r="I46" s="2">
        <f t="shared" si="8"/>
        <v>2</v>
      </c>
      <c r="J46" s="2" t="str">
        <f t="shared" si="9"/>
        <v>Yes</v>
      </c>
    </row>
    <row r="47" spans="1:10" ht="12.75">
      <c r="A47" s="1" t="s">
        <v>59</v>
      </c>
      <c r="B47" s="1" t="s">
        <v>153</v>
      </c>
      <c r="C47" s="1" t="s">
        <v>154</v>
      </c>
      <c r="D47" s="1" t="s">
        <v>18</v>
      </c>
      <c r="E47" s="1" t="s">
        <v>74</v>
      </c>
      <c r="F47" s="1" t="s">
        <v>39</v>
      </c>
      <c r="G47" s="1" t="s">
        <v>88</v>
      </c>
      <c r="H47" s="1" t="s">
        <v>39</v>
      </c>
      <c r="I47" s="2">
        <f t="shared" si="8"/>
        <v>4</v>
      </c>
      <c r="J47" s="2" t="str">
        <f t="shared" si="9"/>
        <v>Yes</v>
      </c>
    </row>
    <row r="48" spans="1:10" ht="12.75">
      <c r="A48" s="1" t="s">
        <v>60</v>
      </c>
      <c r="B48" s="1" t="s">
        <v>179</v>
      </c>
      <c r="C48" s="1" t="s">
        <v>180</v>
      </c>
      <c r="D48" s="1" t="s">
        <v>18</v>
      </c>
      <c r="E48" s="1" t="s">
        <v>74</v>
      </c>
      <c r="F48" s="1" t="s">
        <v>39</v>
      </c>
      <c r="G48" s="1" t="s">
        <v>88</v>
      </c>
      <c r="H48" s="1" t="s">
        <v>89</v>
      </c>
      <c r="I48" s="2">
        <f t="shared" si="8"/>
        <v>1</v>
      </c>
      <c r="J48" s="2" t="str">
        <f t="shared" si="9"/>
        <v>Yes</v>
      </c>
    </row>
    <row r="49" spans="1:10" ht="12.75">
      <c r="A49" s="1" t="s">
        <v>61</v>
      </c>
      <c r="B49" s="1" t="s">
        <v>173</v>
      </c>
      <c r="C49" s="1" t="s">
        <v>174</v>
      </c>
      <c r="D49" s="1" t="s">
        <v>18</v>
      </c>
      <c r="E49" s="1" t="s">
        <v>74</v>
      </c>
      <c r="F49" s="1" t="s">
        <v>39</v>
      </c>
      <c r="G49" s="1" t="s">
        <v>88</v>
      </c>
      <c r="H49" s="1" t="s">
        <v>15</v>
      </c>
      <c r="I49" s="2">
        <f t="shared" si="8"/>
        <v>1</v>
      </c>
      <c r="J49" s="2" t="str">
        <f t="shared" si="9"/>
        <v>Yes</v>
      </c>
    </row>
    <row r="50" spans="1:9" ht="12.75">
      <c r="A50" s="1" t="s">
        <v>62</v>
      </c>
      <c r="B50" s="1" t="s">
        <v>194</v>
      </c>
      <c r="C50" s="1" t="s">
        <v>195</v>
      </c>
      <c r="D50" s="1" t="s">
        <v>18</v>
      </c>
      <c r="E50" s="1" t="s">
        <v>74</v>
      </c>
      <c r="F50" s="1" t="s">
        <v>90</v>
      </c>
      <c r="G50" s="5"/>
      <c r="H50" s="5" t="s">
        <v>90</v>
      </c>
      <c r="I50" s="6">
        <f>COUNTIF(F$43:F$57,"Staff")</f>
        <v>3</v>
      </c>
    </row>
    <row r="51" spans="1:9" ht="12.75">
      <c r="A51" s="1" t="s">
        <v>63</v>
      </c>
      <c r="B51" s="1" t="s">
        <v>141</v>
      </c>
      <c r="C51" s="1" t="s">
        <v>142</v>
      </c>
      <c r="D51" s="1" t="s">
        <v>18</v>
      </c>
      <c r="E51" s="1" t="s">
        <v>75</v>
      </c>
      <c r="F51" s="1" t="s">
        <v>36</v>
      </c>
      <c r="G51" s="5"/>
      <c r="H51" s="5" t="s">
        <v>92</v>
      </c>
      <c r="I51" s="6">
        <f>COUNTIF(E43:E57,"Yes")</f>
        <v>6</v>
      </c>
    </row>
    <row r="52" spans="1:9" ht="12.75">
      <c r="A52" s="1" t="s">
        <v>64</v>
      </c>
      <c r="B52" s="1" t="s">
        <v>200</v>
      </c>
      <c r="C52" s="1" t="s">
        <v>201</v>
      </c>
      <c r="D52" s="1" t="s">
        <v>25</v>
      </c>
      <c r="E52" s="1" t="s">
        <v>75</v>
      </c>
      <c r="F52" s="1" t="s">
        <v>89</v>
      </c>
      <c r="G52" s="1" t="s">
        <v>93</v>
      </c>
      <c r="H52" s="1" t="s">
        <v>94</v>
      </c>
      <c r="I52" s="2">
        <f>15-I51</f>
        <v>9</v>
      </c>
    </row>
    <row r="53" spans="1:6" ht="12.75">
      <c r="A53" s="1" t="s">
        <v>65</v>
      </c>
      <c r="B53" s="1" t="s">
        <v>196</v>
      </c>
      <c r="C53" s="1" t="s">
        <v>204</v>
      </c>
      <c r="D53" s="1" t="s">
        <v>18</v>
      </c>
      <c r="F53" s="1" t="s">
        <v>90</v>
      </c>
    </row>
    <row r="54" spans="1:6" ht="12.75">
      <c r="A54" s="1" t="s">
        <v>66</v>
      </c>
      <c r="B54" s="1" t="s">
        <v>196</v>
      </c>
      <c r="C54" s="1" t="s">
        <v>197</v>
      </c>
      <c r="D54" s="1" t="s">
        <v>18</v>
      </c>
      <c r="F54" s="1" t="s">
        <v>90</v>
      </c>
    </row>
    <row r="55" spans="1:6" ht="12.75">
      <c r="A55" s="1" t="s">
        <v>67</v>
      </c>
      <c r="B55" s="1" t="s">
        <v>211</v>
      </c>
      <c r="C55" s="1" t="s">
        <v>212</v>
      </c>
      <c r="D55" s="1" t="s">
        <v>25</v>
      </c>
      <c r="E55" s="1" t="s">
        <v>74</v>
      </c>
      <c r="F55" s="1" t="s">
        <v>38</v>
      </c>
    </row>
    <row r="56" spans="1:6" ht="12.75">
      <c r="A56" s="1" t="s">
        <v>68</v>
      </c>
      <c r="B56" s="1" t="s">
        <v>213</v>
      </c>
      <c r="C56" s="1" t="s">
        <v>214</v>
      </c>
      <c r="D56" s="1" t="s">
        <v>25</v>
      </c>
      <c r="E56" s="1" t="s">
        <v>74</v>
      </c>
      <c r="F56" s="1" t="s">
        <v>36</v>
      </c>
    </row>
    <row r="57" spans="1:6" ht="12.75">
      <c r="A57" s="1" t="s">
        <v>69</v>
      </c>
      <c r="B57" s="1" t="s">
        <v>15</v>
      </c>
      <c r="C57" s="1" t="s">
        <v>31</v>
      </c>
      <c r="F57" s="1" t="s">
        <v>15</v>
      </c>
    </row>
    <row r="58" spans="7:9" ht="12.75">
      <c r="G58" s="3" t="s">
        <v>82</v>
      </c>
      <c r="H58" s="3"/>
      <c r="I58" s="3"/>
    </row>
    <row r="59" spans="1:10" ht="12.75">
      <c r="A59" s="2" t="s">
        <v>8</v>
      </c>
      <c r="B59" s="2" t="s">
        <v>11</v>
      </c>
      <c r="C59" s="2" t="s">
        <v>12</v>
      </c>
      <c r="D59" s="2" t="s">
        <v>26</v>
      </c>
      <c r="E59" s="2" t="s">
        <v>27</v>
      </c>
      <c r="F59" s="2" t="s">
        <v>70</v>
      </c>
      <c r="G59" s="4" t="s">
        <v>84</v>
      </c>
      <c r="H59" s="4" t="s">
        <v>83</v>
      </c>
      <c r="I59" s="4" t="s">
        <v>85</v>
      </c>
      <c r="J59" s="4" t="s">
        <v>128</v>
      </c>
    </row>
    <row r="60" spans="1:10" ht="12.75">
      <c r="A60" s="1" t="s">
        <v>98</v>
      </c>
      <c r="B60" s="1" t="s">
        <v>21</v>
      </c>
      <c r="C60" s="1" t="s">
        <v>22</v>
      </c>
      <c r="D60" s="1" t="s">
        <v>18</v>
      </c>
      <c r="E60" s="1" t="s">
        <v>75</v>
      </c>
      <c r="F60" s="1" t="s">
        <v>96</v>
      </c>
      <c r="G60" s="1" t="s">
        <v>86</v>
      </c>
      <c r="H60" s="1" t="s">
        <v>87</v>
      </c>
      <c r="I60" s="2">
        <f>COUNTIF(D60:D74,"Senator")</f>
        <v>10</v>
      </c>
      <c r="J60" s="2" t="str">
        <f>IF(I60&gt;7,"Yes","No")</f>
        <v>Yes</v>
      </c>
    </row>
    <row r="61" spans="1:10" ht="12.75">
      <c r="A61" s="1" t="s">
        <v>99</v>
      </c>
      <c r="B61" s="1" t="s">
        <v>136</v>
      </c>
      <c r="C61" s="1" t="s">
        <v>137</v>
      </c>
      <c r="D61" s="1" t="s">
        <v>18</v>
      </c>
      <c r="E61" s="1" t="s">
        <v>75</v>
      </c>
      <c r="F61" s="1" t="s">
        <v>39</v>
      </c>
      <c r="G61" s="1" t="s">
        <v>88</v>
      </c>
      <c r="H61" s="1" t="s">
        <v>36</v>
      </c>
      <c r="I61" s="2">
        <f aca="true" t="shared" si="10" ref="I61:I66">COUNTIF(F$60:F$74,H61)</f>
        <v>1</v>
      </c>
      <c r="J61" s="2" t="str">
        <f aca="true" t="shared" si="11" ref="J61:J66">IF(I61&gt;0,"Yes","No")</f>
        <v>Yes</v>
      </c>
    </row>
    <row r="62" spans="1:10" ht="12.75">
      <c r="A62" s="1" t="s">
        <v>100</v>
      </c>
      <c r="B62" s="1" t="s">
        <v>148</v>
      </c>
      <c r="C62" s="1" t="s">
        <v>149</v>
      </c>
      <c r="D62" s="1" t="s">
        <v>18</v>
      </c>
      <c r="E62" s="1" t="s">
        <v>75</v>
      </c>
      <c r="F62" s="1" t="s">
        <v>39</v>
      </c>
      <c r="G62" s="1" t="s">
        <v>88</v>
      </c>
      <c r="H62" s="1" t="s">
        <v>37</v>
      </c>
      <c r="I62" s="2">
        <f t="shared" si="10"/>
        <v>1</v>
      </c>
      <c r="J62" s="2" t="str">
        <f t="shared" si="11"/>
        <v>Yes</v>
      </c>
    </row>
    <row r="63" spans="1:10" ht="12.75">
      <c r="A63" s="1" t="s">
        <v>101</v>
      </c>
      <c r="B63" s="1" t="s">
        <v>181</v>
      </c>
      <c r="C63" s="1" t="s">
        <v>182</v>
      </c>
      <c r="D63" s="1" t="s">
        <v>18</v>
      </c>
      <c r="E63" s="1" t="s">
        <v>75</v>
      </c>
      <c r="F63" s="1" t="s">
        <v>39</v>
      </c>
      <c r="G63" s="1" t="s">
        <v>88</v>
      </c>
      <c r="H63" s="1" t="s">
        <v>38</v>
      </c>
      <c r="I63" s="2">
        <f t="shared" si="10"/>
        <v>1</v>
      </c>
      <c r="J63" s="2" t="str">
        <f t="shared" si="11"/>
        <v>Yes</v>
      </c>
    </row>
    <row r="64" spans="1:10" ht="12.75">
      <c r="A64" s="1" t="s">
        <v>102</v>
      </c>
      <c r="B64" s="1" t="s">
        <v>133</v>
      </c>
      <c r="C64" s="1" t="s">
        <v>134</v>
      </c>
      <c r="D64" s="1" t="s">
        <v>18</v>
      </c>
      <c r="E64" s="1" t="s">
        <v>75</v>
      </c>
      <c r="F64" s="1" t="s">
        <v>135</v>
      </c>
      <c r="G64" s="1" t="s">
        <v>88</v>
      </c>
      <c r="H64" s="1" t="s">
        <v>39</v>
      </c>
      <c r="I64" s="2">
        <f t="shared" si="10"/>
        <v>5</v>
      </c>
      <c r="J64" s="2" t="str">
        <f t="shared" si="11"/>
        <v>Yes</v>
      </c>
    </row>
    <row r="65" spans="1:10" ht="12.75">
      <c r="A65" s="1" t="s">
        <v>103</v>
      </c>
      <c r="B65" s="1" t="s">
        <v>151</v>
      </c>
      <c r="C65" s="1" t="s">
        <v>152</v>
      </c>
      <c r="D65" s="1" t="s">
        <v>18</v>
      </c>
      <c r="E65" s="1" t="s">
        <v>74</v>
      </c>
      <c r="F65" s="1" t="s">
        <v>39</v>
      </c>
      <c r="G65" s="1" t="s">
        <v>88</v>
      </c>
      <c r="H65" s="1" t="s">
        <v>89</v>
      </c>
      <c r="I65" s="2">
        <f t="shared" si="10"/>
        <v>1</v>
      </c>
      <c r="J65" s="2" t="str">
        <f t="shared" si="11"/>
        <v>Yes</v>
      </c>
    </row>
    <row r="66" spans="1:10" ht="12.75">
      <c r="A66" s="1" t="s">
        <v>104</v>
      </c>
      <c r="B66" s="1" t="s">
        <v>140</v>
      </c>
      <c r="C66" s="1" t="s">
        <v>199</v>
      </c>
      <c r="D66" s="1" t="s">
        <v>18</v>
      </c>
      <c r="E66" s="1" t="s">
        <v>74</v>
      </c>
      <c r="F66" s="1" t="s">
        <v>36</v>
      </c>
      <c r="G66" s="1" t="s">
        <v>88</v>
      </c>
      <c r="H66" s="1" t="s">
        <v>15</v>
      </c>
      <c r="I66" s="2">
        <f t="shared" si="10"/>
        <v>2</v>
      </c>
      <c r="J66" s="2" t="str">
        <f t="shared" si="11"/>
        <v>Yes</v>
      </c>
    </row>
    <row r="67" spans="1:9" ht="12.75">
      <c r="A67" s="1" t="s">
        <v>105</v>
      </c>
      <c r="B67" s="1" t="s">
        <v>138</v>
      </c>
      <c r="C67" s="1" t="s">
        <v>139</v>
      </c>
      <c r="D67" s="1" t="s">
        <v>18</v>
      </c>
      <c r="E67" s="1" t="s">
        <v>74</v>
      </c>
      <c r="F67" s="1" t="s">
        <v>39</v>
      </c>
      <c r="G67" s="5"/>
      <c r="H67" s="5" t="s">
        <v>90</v>
      </c>
      <c r="I67" s="2">
        <f>COUNTIF(F$60:F$74,"Staff")</f>
        <v>2</v>
      </c>
    </row>
    <row r="68" spans="1:9" ht="12.75">
      <c r="A68" s="1" t="s">
        <v>106</v>
      </c>
      <c r="B68" s="1" t="s">
        <v>164</v>
      </c>
      <c r="C68" s="1" t="s">
        <v>165</v>
      </c>
      <c r="D68" s="1" t="s">
        <v>18</v>
      </c>
      <c r="E68" s="1" t="s">
        <v>75</v>
      </c>
      <c r="F68" s="1" t="s">
        <v>37</v>
      </c>
      <c r="G68" s="5"/>
      <c r="H68" s="5" t="s">
        <v>92</v>
      </c>
      <c r="I68" s="2">
        <f>COUNTIF(E$60:E$74,"Yes")</f>
        <v>6</v>
      </c>
    </row>
    <row r="69" spans="1:9" ht="12.75">
      <c r="A69" s="1" t="s">
        <v>107</v>
      </c>
      <c r="B69" s="1" t="s">
        <v>80</v>
      </c>
      <c r="C69" s="1" t="s">
        <v>202</v>
      </c>
      <c r="D69" s="1" t="s">
        <v>25</v>
      </c>
      <c r="E69" s="1" t="s">
        <v>74</v>
      </c>
      <c r="F69" s="1" t="s">
        <v>38</v>
      </c>
      <c r="G69" s="1" t="s">
        <v>93</v>
      </c>
      <c r="H69" s="1" t="s">
        <v>94</v>
      </c>
      <c r="I69" s="2">
        <f>15-I68</f>
        <v>9</v>
      </c>
    </row>
    <row r="70" spans="1:6" ht="12.75">
      <c r="A70" s="1" t="s">
        <v>108</v>
      </c>
      <c r="B70" s="1" t="s">
        <v>203</v>
      </c>
      <c r="C70" s="1" t="s">
        <v>186</v>
      </c>
      <c r="D70" s="1" t="s">
        <v>25</v>
      </c>
      <c r="E70" s="1" t="s">
        <v>74</v>
      </c>
      <c r="F70" s="1" t="s">
        <v>89</v>
      </c>
    </row>
    <row r="71" spans="1:6" ht="12.75">
      <c r="A71" s="1" t="s">
        <v>109</v>
      </c>
      <c r="B71" s="1" t="s">
        <v>198</v>
      </c>
      <c r="C71" s="1" t="s">
        <v>206</v>
      </c>
      <c r="D71" s="1" t="s">
        <v>18</v>
      </c>
      <c r="F71" s="1" t="s">
        <v>15</v>
      </c>
    </row>
    <row r="72" spans="1:6" ht="12.75">
      <c r="A72" s="1" t="s">
        <v>110</v>
      </c>
      <c r="B72" s="1" t="s">
        <v>215</v>
      </c>
      <c r="C72" s="1" t="s">
        <v>216</v>
      </c>
      <c r="D72" s="1" t="s">
        <v>25</v>
      </c>
      <c r="E72" s="1" t="s">
        <v>74</v>
      </c>
      <c r="F72" s="1" t="s">
        <v>90</v>
      </c>
    </row>
    <row r="73" spans="1:6" ht="12.75">
      <c r="A73" s="1" t="s">
        <v>111</v>
      </c>
      <c r="B73" s="1" t="s">
        <v>217</v>
      </c>
      <c r="C73" s="1" t="s">
        <v>134</v>
      </c>
      <c r="D73" s="1" t="s">
        <v>25</v>
      </c>
      <c r="E73" s="1" t="s">
        <v>74</v>
      </c>
      <c r="F73" s="1" t="s">
        <v>90</v>
      </c>
    </row>
    <row r="74" spans="1:6" ht="12.75">
      <c r="A74" s="1" t="s">
        <v>112</v>
      </c>
      <c r="B74" s="1" t="s">
        <v>15</v>
      </c>
      <c r="C74" s="1" t="s">
        <v>31</v>
      </c>
      <c r="F74" s="1" t="s">
        <v>15</v>
      </c>
    </row>
    <row r="75" spans="7:9" ht="12.75">
      <c r="G75" s="3" t="s">
        <v>82</v>
      </c>
      <c r="H75" s="3"/>
      <c r="I75" s="3"/>
    </row>
    <row r="76" spans="1:10" ht="12.75">
      <c r="A76" s="2" t="s">
        <v>9</v>
      </c>
      <c r="B76" s="2" t="s">
        <v>11</v>
      </c>
      <c r="C76" s="2" t="s">
        <v>12</v>
      </c>
      <c r="D76" s="2" t="s">
        <v>13</v>
      </c>
      <c r="E76" s="2" t="s">
        <v>28</v>
      </c>
      <c r="F76" s="2" t="s">
        <v>70</v>
      </c>
      <c r="G76" s="4" t="s">
        <v>84</v>
      </c>
      <c r="H76" s="4" t="s">
        <v>83</v>
      </c>
      <c r="I76" s="4" t="s">
        <v>85</v>
      </c>
      <c r="J76" s="4" t="s">
        <v>128</v>
      </c>
    </row>
    <row r="77" spans="1:10" ht="12.75">
      <c r="A77" s="1" t="s">
        <v>127</v>
      </c>
      <c r="B77" s="1" t="s">
        <v>23</v>
      </c>
      <c r="C77" s="1" t="s">
        <v>24</v>
      </c>
      <c r="D77" s="1" t="s">
        <v>25</v>
      </c>
      <c r="E77" s="1" t="s">
        <v>75</v>
      </c>
      <c r="F77" s="1" t="s">
        <v>95</v>
      </c>
      <c r="G77" s="1" t="s">
        <v>86</v>
      </c>
      <c r="H77" s="1" t="s">
        <v>87</v>
      </c>
      <c r="I77" s="2">
        <f>COUNTIF(D77:D91,"Senator")</f>
        <v>11</v>
      </c>
      <c r="J77" s="2" t="str">
        <f>IF(I77&gt;7,"Yes","No")</f>
        <v>Yes</v>
      </c>
    </row>
    <row r="78" spans="1:10" ht="12.75">
      <c r="A78" s="1" t="s">
        <v>113</v>
      </c>
      <c r="B78" s="1" t="s">
        <v>144</v>
      </c>
      <c r="C78" s="1" t="s">
        <v>145</v>
      </c>
      <c r="D78" s="1" t="s">
        <v>18</v>
      </c>
      <c r="E78" s="1" t="s">
        <v>75</v>
      </c>
      <c r="F78" s="1" t="s">
        <v>89</v>
      </c>
      <c r="G78" s="1" t="s">
        <v>88</v>
      </c>
      <c r="H78" s="1" t="s">
        <v>36</v>
      </c>
      <c r="I78" s="2">
        <f aca="true" t="shared" si="12" ref="I78:I83">COUNTIF(F$77:F$91,H78)</f>
        <v>1</v>
      </c>
      <c r="J78" s="2" t="str">
        <f aca="true" t="shared" si="13" ref="J78:J83">IF(I78&gt;0,"Yes","No")</f>
        <v>Yes</v>
      </c>
    </row>
    <row r="79" spans="1:10" ht="12.75">
      <c r="A79" s="1" t="s">
        <v>114</v>
      </c>
      <c r="B79" s="1" t="s">
        <v>158</v>
      </c>
      <c r="C79" s="1" t="s">
        <v>20</v>
      </c>
      <c r="D79" s="1" t="s">
        <v>18</v>
      </c>
      <c r="E79" s="1" t="s">
        <v>74</v>
      </c>
      <c r="F79" s="1" t="s">
        <v>36</v>
      </c>
      <c r="G79" s="1" t="s">
        <v>88</v>
      </c>
      <c r="H79" s="1" t="s">
        <v>37</v>
      </c>
      <c r="I79" s="2">
        <f t="shared" si="12"/>
        <v>1</v>
      </c>
      <c r="J79" s="2" t="str">
        <f t="shared" si="13"/>
        <v>Yes</v>
      </c>
    </row>
    <row r="80" spans="1:10" ht="12.75">
      <c r="A80" s="1" t="s">
        <v>115</v>
      </c>
      <c r="B80" s="1" t="s">
        <v>169</v>
      </c>
      <c r="C80" s="1" t="s">
        <v>170</v>
      </c>
      <c r="D80" s="1" t="s">
        <v>18</v>
      </c>
      <c r="E80" s="1" t="s">
        <v>75</v>
      </c>
      <c r="F80" s="1" t="s">
        <v>39</v>
      </c>
      <c r="G80" s="1" t="s">
        <v>88</v>
      </c>
      <c r="H80" s="1" t="s">
        <v>38</v>
      </c>
      <c r="I80" s="2">
        <f t="shared" si="12"/>
        <v>1</v>
      </c>
      <c r="J80" s="2" t="str">
        <f t="shared" si="13"/>
        <v>Yes</v>
      </c>
    </row>
    <row r="81" spans="1:10" ht="12.75">
      <c r="A81" s="1" t="s">
        <v>116</v>
      </c>
      <c r="B81" s="1" t="s">
        <v>171</v>
      </c>
      <c r="C81" s="1" t="s">
        <v>172</v>
      </c>
      <c r="D81" s="1" t="s">
        <v>18</v>
      </c>
      <c r="E81" s="1" t="s">
        <v>75</v>
      </c>
      <c r="F81" s="1" t="s">
        <v>39</v>
      </c>
      <c r="G81" s="1" t="s">
        <v>88</v>
      </c>
      <c r="H81" s="1" t="s">
        <v>39</v>
      </c>
      <c r="I81" s="2">
        <f t="shared" si="12"/>
        <v>5</v>
      </c>
      <c r="J81" s="2" t="str">
        <f t="shared" si="13"/>
        <v>Yes</v>
      </c>
    </row>
    <row r="82" spans="1:10" ht="12.75">
      <c r="A82" s="1" t="s">
        <v>117</v>
      </c>
      <c r="B82" s="1" t="s">
        <v>187</v>
      </c>
      <c r="C82" s="1" t="s">
        <v>188</v>
      </c>
      <c r="D82" s="1" t="s">
        <v>18</v>
      </c>
      <c r="E82" s="1" t="s">
        <v>75</v>
      </c>
      <c r="F82" s="1" t="s">
        <v>38</v>
      </c>
      <c r="G82" s="1" t="s">
        <v>88</v>
      </c>
      <c r="H82" s="1" t="s">
        <v>89</v>
      </c>
      <c r="I82" s="2">
        <f t="shared" si="12"/>
        <v>1</v>
      </c>
      <c r="J82" s="2" t="str">
        <f t="shared" si="13"/>
        <v>Yes</v>
      </c>
    </row>
    <row r="83" spans="1:10" ht="12.75">
      <c r="A83" s="1" t="s">
        <v>118</v>
      </c>
      <c r="B83" s="1" t="s">
        <v>189</v>
      </c>
      <c r="C83" s="1" t="s">
        <v>186</v>
      </c>
      <c r="D83" s="1" t="s">
        <v>18</v>
      </c>
      <c r="E83" s="1" t="s">
        <v>75</v>
      </c>
      <c r="F83" s="1" t="s">
        <v>39</v>
      </c>
      <c r="G83" s="1" t="s">
        <v>88</v>
      </c>
      <c r="H83" s="1" t="s">
        <v>15</v>
      </c>
      <c r="I83" s="2">
        <f t="shared" si="12"/>
        <v>2</v>
      </c>
      <c r="J83" s="2" t="str">
        <f t="shared" si="13"/>
        <v>Yes</v>
      </c>
    </row>
    <row r="84" spans="1:10" ht="12.75">
      <c r="A84" s="1" t="s">
        <v>119</v>
      </c>
      <c r="B84" s="1" t="s">
        <v>190</v>
      </c>
      <c r="C84" s="1" t="s">
        <v>191</v>
      </c>
      <c r="D84" s="1" t="s">
        <v>18</v>
      </c>
      <c r="E84" s="1" t="s">
        <v>75</v>
      </c>
      <c r="F84" s="1" t="s">
        <v>39</v>
      </c>
      <c r="G84" s="5"/>
      <c r="H84" s="5" t="s">
        <v>90</v>
      </c>
      <c r="I84" s="6">
        <f>COUNTIF(F$77:F$91,"Staff")</f>
        <v>3</v>
      </c>
      <c r="J84" s="2"/>
    </row>
    <row r="85" spans="1:10" ht="12.75">
      <c r="A85" s="1" t="s">
        <v>120</v>
      </c>
      <c r="B85" s="1" t="s">
        <v>177</v>
      </c>
      <c r="C85" s="1" t="s">
        <v>178</v>
      </c>
      <c r="D85" s="1" t="s">
        <v>18</v>
      </c>
      <c r="E85" s="1" t="s">
        <v>75</v>
      </c>
      <c r="F85" s="1" t="s">
        <v>39</v>
      </c>
      <c r="G85" s="5"/>
      <c r="H85" s="5" t="s">
        <v>92</v>
      </c>
      <c r="I85" s="6">
        <f>COUNTIF(E77:E91,"Yes")</f>
        <v>10</v>
      </c>
      <c r="J85" s="2"/>
    </row>
    <row r="86" spans="1:10" ht="12.75">
      <c r="A86" s="1" t="s">
        <v>121</v>
      </c>
      <c r="B86" s="1" t="s">
        <v>131</v>
      </c>
      <c r="C86" s="1" t="s">
        <v>132</v>
      </c>
      <c r="D86" s="1" t="s">
        <v>18</v>
      </c>
      <c r="E86" s="1" t="s">
        <v>74</v>
      </c>
      <c r="F86" s="1" t="s">
        <v>90</v>
      </c>
      <c r="G86" s="1" t="s">
        <v>93</v>
      </c>
      <c r="H86" s="1" t="s">
        <v>94</v>
      </c>
      <c r="I86" s="2">
        <f>15-I85</f>
        <v>5</v>
      </c>
      <c r="J86" s="2"/>
    </row>
    <row r="87" spans="1:6" ht="12.75">
      <c r="A87" s="1" t="s">
        <v>122</v>
      </c>
      <c r="B87" s="1" t="s">
        <v>129</v>
      </c>
      <c r="C87" s="1" t="s">
        <v>130</v>
      </c>
      <c r="D87" s="1" t="s">
        <v>18</v>
      </c>
      <c r="E87" s="1" t="s">
        <v>74</v>
      </c>
      <c r="F87" s="1" t="s">
        <v>15</v>
      </c>
    </row>
    <row r="88" spans="1:6" ht="12.75">
      <c r="A88" s="1" t="s">
        <v>123</v>
      </c>
      <c r="B88" s="1" t="s">
        <v>185</v>
      </c>
      <c r="C88" s="1" t="s">
        <v>186</v>
      </c>
      <c r="D88" s="1" t="s">
        <v>18</v>
      </c>
      <c r="E88" s="1" t="s">
        <v>74</v>
      </c>
      <c r="F88" s="1" t="s">
        <v>37</v>
      </c>
    </row>
    <row r="89" spans="1:6" ht="12.75">
      <c r="A89" s="1" t="s">
        <v>124</v>
      </c>
      <c r="B89" s="1" t="s">
        <v>218</v>
      </c>
      <c r="C89" s="1" t="s">
        <v>219</v>
      </c>
      <c r="D89" s="1" t="s">
        <v>25</v>
      </c>
      <c r="E89" s="1" t="s">
        <v>75</v>
      </c>
      <c r="F89" s="1" t="s">
        <v>90</v>
      </c>
    </row>
    <row r="90" spans="1:6" ht="12.75">
      <c r="A90" s="1" t="s">
        <v>125</v>
      </c>
      <c r="B90" s="1" t="s">
        <v>220</v>
      </c>
      <c r="C90" s="1" t="s">
        <v>221</v>
      </c>
      <c r="D90" s="1" t="s">
        <v>25</v>
      </c>
      <c r="E90" s="1" t="s">
        <v>75</v>
      </c>
      <c r="F90" s="1" t="s">
        <v>90</v>
      </c>
    </row>
    <row r="91" spans="1:6" ht="12.75">
      <c r="A91" s="1" t="s">
        <v>126</v>
      </c>
      <c r="B91" s="1" t="s">
        <v>15</v>
      </c>
      <c r="C91" s="1" t="s">
        <v>31</v>
      </c>
      <c r="F91" s="1" t="s">
        <v>15</v>
      </c>
    </row>
    <row r="92" spans="7:9" ht="12.75">
      <c r="G92" s="3" t="s">
        <v>91</v>
      </c>
      <c r="H92" s="3"/>
      <c r="I92" s="3"/>
    </row>
    <row r="93" spans="1:10" ht="12.75">
      <c r="A93" s="2" t="s">
        <v>10</v>
      </c>
      <c r="B93" s="2" t="s">
        <v>11</v>
      </c>
      <c r="C93" s="2" t="s">
        <v>12</v>
      </c>
      <c r="D93" s="2" t="s">
        <v>13</v>
      </c>
      <c r="E93" s="2" t="s">
        <v>73</v>
      </c>
      <c r="F93" s="2" t="s">
        <v>14</v>
      </c>
      <c r="G93" s="4" t="s">
        <v>222</v>
      </c>
      <c r="H93" s="4" t="s">
        <v>83</v>
      </c>
      <c r="I93" s="4" t="s">
        <v>85</v>
      </c>
      <c r="J93" s="4" t="s">
        <v>128</v>
      </c>
    </row>
    <row r="94" spans="1:10" ht="12.75">
      <c r="A94" s="1">
        <v>1</v>
      </c>
      <c r="B94" s="1" t="s">
        <v>33</v>
      </c>
      <c r="C94" s="1" t="s">
        <v>34</v>
      </c>
      <c r="D94" s="1" t="s">
        <v>25</v>
      </c>
      <c r="E94" s="1" t="s">
        <v>75</v>
      </c>
      <c r="F94" s="1" t="s">
        <v>35</v>
      </c>
      <c r="G94" s="1" t="s">
        <v>88</v>
      </c>
      <c r="H94" s="1" t="s">
        <v>36</v>
      </c>
      <c r="I94" s="2">
        <f>COUNTIF(F$94:F$99,"SoB")</f>
        <v>1</v>
      </c>
      <c r="J94" s="2" t="str">
        <f>IF(I94&gt;0,"Yes","No")</f>
        <v>Yes</v>
      </c>
    </row>
    <row r="95" spans="1:10" ht="12.75">
      <c r="A95" s="1">
        <f aca="true" t="shared" si="14" ref="A95:A100">A94+1</f>
        <v>2</v>
      </c>
      <c r="B95" s="1" t="s">
        <v>16</v>
      </c>
      <c r="C95" s="1" t="s">
        <v>17</v>
      </c>
      <c r="D95" s="1" t="s">
        <v>18</v>
      </c>
      <c r="E95" s="1" t="s">
        <v>75</v>
      </c>
      <c r="F95" s="1" t="s">
        <v>32</v>
      </c>
      <c r="G95" s="1" t="s">
        <v>88</v>
      </c>
      <c r="H95" s="1" t="s">
        <v>37</v>
      </c>
      <c r="I95" s="2">
        <f>COUNTIF(F$94:F$99,"SoB")</f>
        <v>1</v>
      </c>
      <c r="J95" s="2" t="str">
        <f>IF(I95&gt;0,"Yes","No")</f>
        <v>Yes</v>
      </c>
    </row>
    <row r="96" spans="1:10" ht="12.75">
      <c r="A96" s="1">
        <f t="shared" si="14"/>
        <v>3</v>
      </c>
      <c r="B96" s="1" t="s">
        <v>71</v>
      </c>
      <c r="C96" s="1" t="s">
        <v>72</v>
      </c>
      <c r="D96" s="1" t="s">
        <v>18</v>
      </c>
      <c r="E96" s="1" t="s">
        <v>74</v>
      </c>
      <c r="F96" s="1" t="s">
        <v>36</v>
      </c>
      <c r="G96" s="1" t="s">
        <v>88</v>
      </c>
      <c r="H96" s="1" t="s">
        <v>38</v>
      </c>
      <c r="I96" s="2">
        <f>COUNTIF(F$94:F$99,"SoB")</f>
        <v>1</v>
      </c>
      <c r="J96" s="2" t="str">
        <f>IF(I96&gt;0,"Yes","No")</f>
        <v>Yes</v>
      </c>
    </row>
    <row r="97" spans="1:10" ht="12.75">
      <c r="A97" s="1">
        <f t="shared" si="14"/>
        <v>4</v>
      </c>
      <c r="B97" s="1" t="s">
        <v>76</v>
      </c>
      <c r="C97" s="1" t="s">
        <v>77</v>
      </c>
      <c r="D97" s="1" t="s">
        <v>18</v>
      </c>
      <c r="E97" s="1" t="s">
        <v>74</v>
      </c>
      <c r="F97" s="1" t="s">
        <v>37</v>
      </c>
      <c r="G97" s="1" t="s">
        <v>88</v>
      </c>
      <c r="H97" s="1" t="s">
        <v>39</v>
      </c>
      <c r="I97" s="2">
        <f>COUNTIF(F$94:F$99,"SoB")</f>
        <v>1</v>
      </c>
      <c r="J97" s="2" t="str">
        <f>IF(I97&gt;0,"Yes","No")</f>
        <v>Yes</v>
      </c>
    </row>
    <row r="98" spans="1:9" ht="12.75">
      <c r="A98" s="1">
        <f t="shared" si="14"/>
        <v>5</v>
      </c>
      <c r="B98" s="1" t="s">
        <v>78</v>
      </c>
      <c r="C98" s="1" t="s">
        <v>79</v>
      </c>
      <c r="D98" s="1" t="s">
        <v>18</v>
      </c>
      <c r="E98" s="1" t="s">
        <v>74</v>
      </c>
      <c r="F98" s="1" t="s">
        <v>38</v>
      </c>
      <c r="G98" s="5"/>
      <c r="H98" s="5"/>
      <c r="I98" s="6"/>
    </row>
    <row r="99" spans="1:9" ht="12.75">
      <c r="A99" s="1">
        <f t="shared" si="14"/>
        <v>6</v>
      </c>
      <c r="B99" s="1" t="s">
        <v>80</v>
      </c>
      <c r="C99" s="1" t="s">
        <v>81</v>
      </c>
      <c r="D99" s="1" t="s">
        <v>18</v>
      </c>
      <c r="E99" s="1" t="s">
        <v>75</v>
      </c>
      <c r="F99" s="1" t="s">
        <v>39</v>
      </c>
      <c r="I99" s="2"/>
    </row>
    <row r="100" spans="1:6" ht="12.75">
      <c r="A100" s="1">
        <f t="shared" si="14"/>
        <v>7</v>
      </c>
      <c r="B100" s="1" t="s">
        <v>143</v>
      </c>
      <c r="C100" s="1" t="s">
        <v>223</v>
      </c>
      <c r="D100" s="1" t="s">
        <v>18</v>
      </c>
      <c r="E100" s="1" t="s">
        <v>75</v>
      </c>
      <c r="F100" s="1" t="s">
        <v>38</v>
      </c>
    </row>
  </sheetData>
  <printOptions gridLines="1"/>
  <pageMargins left="0.75" right="0.75" top="1" bottom="1" header="0.5" footer="0.5"/>
  <pageSetup fitToWidth="2" fitToHeight="1" horizontalDpi="600" verticalDpi="600" orientation="portrait" scale="50" r:id="rId1"/>
  <headerFooter alignWithMargins="0">
    <oddHeader>&amp;L&amp;"Times New Roman,Regular"&amp;14Committee on Nominations Members
Executive Committee
Standing Committee Chairs
SGA President,Staff Council Chair&amp;C&amp;"Times New Roman,Regular"&amp;18Nominees for 2005-2006 Senate Committees&amp;RApril 8,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F21" sqref="F21"/>
    </sheetView>
  </sheetViews>
  <sheetFormatPr defaultColWidth="9.140625" defaultRowHeight="12.75"/>
  <cols>
    <col min="13" max="13" width="10.140625" style="0" customWidth="1"/>
  </cols>
  <sheetData/>
  <printOptions gridLines="1"/>
  <pageMargins left="0.75" right="0.75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7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2005-04-08T21:30:08Z</cp:lastPrinted>
  <dcterms:created xsi:type="dcterms:W3CDTF">2005-04-05T14:45:18Z</dcterms:created>
  <dcterms:modified xsi:type="dcterms:W3CDTF">2005-04-27T20:22:30Z</dcterms:modified>
  <cp:category/>
  <cp:version/>
  <cp:contentType/>
  <cp:contentStatus/>
</cp:coreProperties>
</file>